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Downloads\"/>
    </mc:Choice>
  </mc:AlternateContent>
  <xr:revisionPtr revIDLastSave="0" documentId="13_ncr:1_{8796CEE8-D377-4994-B122-D8A7A16D28C2}" xr6:coauthVersionLast="47" xr6:coauthVersionMax="47" xr10:uidLastSave="{00000000-0000-0000-0000-000000000000}"/>
  <bookViews>
    <workbookView xWindow="-120" yWindow="-120" windowWidth="20730" windowHeight="11160" activeTab="1" xr2:uid="{00000000-000D-0000-FFFF-FFFF00000000}"/>
  </bookViews>
  <sheets>
    <sheet name="MA TRẬN" sheetId="1" r:id="rId1"/>
    <sheet name="Đặc  tả" sheetId="3"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1" l="1"/>
  <c r="K16" i="1"/>
  <c r="K17" i="1"/>
  <c r="K18" i="1"/>
  <c r="I10" i="1"/>
  <c r="I12" i="1"/>
  <c r="I13" i="1"/>
  <c r="I15" i="1"/>
  <c r="I16" i="1"/>
  <c r="I17" i="1"/>
  <c r="I9" i="1"/>
  <c r="G10" i="1"/>
  <c r="G11" i="1"/>
  <c r="G12" i="1"/>
  <c r="G14" i="1"/>
  <c r="G15" i="1"/>
  <c r="G16" i="1"/>
  <c r="G18" i="1"/>
  <c r="G9" i="1"/>
  <c r="E10" i="1"/>
  <c r="E11" i="1"/>
  <c r="N12" i="1"/>
  <c r="E14" i="1"/>
  <c r="E15" i="1"/>
  <c r="E16" i="1"/>
  <c r="E17" i="1"/>
  <c r="E18" i="1"/>
  <c r="E9" i="1"/>
  <c r="N18" i="1"/>
  <c r="N16" i="1"/>
  <c r="N11" i="1"/>
  <c r="N9" i="1" l="1"/>
  <c r="E18" i="3"/>
  <c r="F18" i="3"/>
  <c r="G18" i="3"/>
  <c r="H18" i="3"/>
  <c r="F19" i="1" l="1"/>
  <c r="H19" i="1"/>
  <c r="J19" i="1"/>
  <c r="K19" i="1"/>
  <c r="D19" i="1"/>
  <c r="L19" i="1" l="1"/>
  <c r="E19" i="1"/>
  <c r="G19" i="1"/>
  <c r="J20" i="1" l="1"/>
  <c r="O11" i="1"/>
  <c r="O12" i="1"/>
  <c r="O9" i="1"/>
  <c r="O18" i="1"/>
  <c r="O16" i="1"/>
  <c r="D20" i="1"/>
  <c r="F20" i="1"/>
  <c r="H20" i="1"/>
  <c r="H21" i="1" s="1"/>
  <c r="O19" i="1" l="1"/>
  <c r="O20" i="1"/>
  <c r="D21" i="1"/>
  <c r="O21" i="1" s="1"/>
  <c r="I19" i="1"/>
  <c r="N19" i="1" s="1"/>
</calcChain>
</file>

<file path=xl/sharedStrings.xml><?xml version="1.0" encoding="utf-8"?>
<sst xmlns="http://schemas.openxmlformats.org/spreadsheetml/2006/main" count="83" uniqueCount="52">
  <si>
    <t>TT</t>
  </si>
  <si>
    <t>Nội dung kiến thức</t>
  </si>
  <si>
    <t>Đơn vị kiến thức</t>
  </si>
  <si>
    <t>Mức độ nhận thức</t>
  </si>
  <si>
    <t>Tổng</t>
  </si>
  <si>
    <t>Nhận biết</t>
  </si>
  <si>
    <t>Thông hiểu</t>
  </si>
  <si>
    <t>Vận dụng</t>
  </si>
  <si>
    <t>Vận dụng cao</t>
  </si>
  <si>
    <t>Số câu hỏi</t>
  </si>
  <si>
    <t>Thời gian (phút)</t>
  </si>
  <si>
    <t>Số CH</t>
  </si>
  <si>
    <t>TN</t>
  </si>
  <si>
    <t>TL</t>
  </si>
  <si>
    <t>Tỉ lệ %</t>
  </si>
  <si>
    <t>Tỉ lệ chung</t>
  </si>
  <si>
    <t>% tổng điểm</t>
  </si>
  <si>
    <t>THPT BÌNH CHÁNH</t>
  </si>
  <si>
    <t>TỔ TIN HỌC</t>
  </si>
  <si>
    <t>Nội dung kiến thức/kĩ năng</t>
  </si>
  <si>
    <t>Đơn vị kiến thức/kĩ năng</t>
  </si>
  <si>
    <t>Mức độ kiến thức, kĩ năng cần kiểm tra, đánh giá</t>
  </si>
  <si>
    <t>Số câu hỏi theo các mức độ nhận thức</t>
  </si>
  <si>
    <t>Sử dụng các hàm hàm logic</t>
  </si>
  <si>
    <t>1. Sử dụng hàm or, and</t>
  </si>
  <si>
    <t>2.Sử dụng hàm if</t>
  </si>
  <si>
    <t>3.Sử dụng hàm Countif, Sumif</t>
  </si>
  <si>
    <t>Danh sách dữ liệu và sắp xếp dữ liệu</t>
  </si>
  <si>
    <t>Lọc dữ liệu từ danh sách dữ liệu</t>
  </si>
  <si>
    <t>Cách lọc dữ liệu</t>
  </si>
  <si>
    <t>4. Một số hàm khác: min, max, average, rank, count, counta</t>
  </si>
  <si>
    <t>1. Kỹ thuật dò tìm với Vlookup, Hlookup</t>
  </si>
  <si>
    <t>2.Cách sắp xếp dữ liệu</t>
  </si>
  <si>
    <t>VẬN DỤNG
- Dự đoán kết quả của lệnh có sử dụng hàm If (đơn giản)
VẬN DỤNG CAO
- Dự đoán kết quả của một hàm IF (kết quả học tập của một học sinh)</t>
  </si>
  <si>
    <t>NHẬN BIẾT
- nhận ra cú pháp của hàm Hlookup/Vlookup
THÔNG HIỂU
- Hiểu ý nghĩa của tham số cuối cùng trong hàm dò tìm
VẬN DỤNG
Chỉ ra kết quả của hàm dò tìm
VẬN DỤNG CAO
Chọn được công thức đúng của hàm dò tìm để giải quyết một trường hợp cụ thể</t>
  </si>
  <si>
    <t>NHẬN BIẾT
- Biết chọn chức năng sắp xếp nhanh theo tăng dần hoặc giảm dần
- Biết chọn chức năng sắp xếp phức tạp với các mức độ ưu tiên khác nhau
VẬN DỤNG
- Thực hiện lựa chọn phù hợp để lọc dữ liệu theo yêu cầu khi dữ liệu dạng chữ
- Thực hiện lựa chọn phù hợp để lọc dữ liệu theo yêu cầu khi dữ liệu dạng số</t>
  </si>
  <si>
    <t>NHẬN BIẾT
- Phân biệt nút lệnh lọc dữ liệu  trong excel
- Phân biệt cách xóa bỏ điều kiện lọc trong excel
THÔNG HIỂU
- Chọn đúng tùy chọn lọc dữ liệu theo đúng yêu cầu của bài toán
VẬN DỤNG CAO
- Chọn đúng tùy chọn lọc dữ liệu với những yêu cầu có các kí tự đại diện: ?, *
- Áp dụng tạo điều kiện cho lọc nâng cao</t>
  </si>
  <si>
    <t>MÔN: NGHỀ THVP 11 – THỜI GIAN LÀM BÀI: 45 PHÚT</t>
  </si>
  <si>
    <t>MÔN: NGHỀTHVP 11 - THỜI GIAN LÀM BÀI: 45 PHÚT</t>
  </si>
  <si>
    <t>THÔNG HIỂU
- kết quả của một hàm logic OR
- kết quả của một hàm logic AND
VẬN DỤNG
- Dự đoán kết quả của một hàm OR hoặc AND
- Dự đoán kết quả của một hàm OR hoặc AND</t>
  </si>
  <si>
    <t>NHẬN BIẾT
- Chức năng của hàm countif 
- Chức năng hàm sumif
THÔNG HIỂU
- Nhận định một tình huống phải dùng đến hàm thống kê có điều kiện sumif
 -Nhận định một tình huống phải dùng đến hàm thống kê có điều kiện countif</t>
  </si>
  <si>
    <t>Nhóm hàm tính toán</t>
  </si>
  <si>
    <t>Một số hàm cơ bản</t>
  </si>
  <si>
    <t>Sử dụng hàm sum, int, trunc, mod, round</t>
  </si>
  <si>
    <t>1. Nhóm hàm xử lí chuỗi: proper, upper, lower, value, left, mid, right</t>
  </si>
  <si>
    <t>2.Nhóm hàm ngày giờ: today, day, month, year, date, now, second, minute, hour,time</t>
  </si>
  <si>
    <t xml:space="preserve">NHẬN BIẾT
- Phân biệt được các hàmProper, Upper, Lower.
- Thực hiện được left, mid, right 
THÔNG HIỂU
- Chọn đúng công thức hàm mid, value
VẬN DỤNG
- Thực hiện được kết quả hàm mid
- Chọn đúng kết quả hàm rìght
</t>
  </si>
  <si>
    <t>NHẬN BIẾT
- Nhận dạng được cách sử dụng hàm day, month, year
- Nhận dạng đưuọc cách sử dụng hàm second, minute, hour
THÔNG HIỂU
- Phân biệt đượctoday và now
- Thực hiện được hàm Date
VẬN DỤNG
- Thực hiện được day, month, year
- Thực hiện được  second, minute, hour</t>
  </si>
  <si>
    <t>NHẬN BIẾT
- Nhận dạng được cách sử dụng hàm sum, int, trunc
-Nhận dạng được cách sử dụng hàm int, trunc
THÔNG HIỂU
- Thực hiện được hàm Round
- Thực hiện được hàm mod</t>
  </si>
  <si>
    <t>NHẬN BIẾT
-Nêu được chức năng hàm max
-Nêu được chức năng hàm average
Nêu được chức năng hàm Min
Nêu được chức năng hàm Counta
THÔNG HIỂU
- Phân biệt được sự khác nhau giữa count và counta
VẬN DỤNG
- Dự đoán kết quả của một công thức tính có dùng hàm rank để xếp hạng học tập</t>
  </si>
  <si>
    <t>MA TRẬN ĐỀ KIỂM TRA GIỮA KỲ 1 NĂM HỌC 2022-2023</t>
  </si>
  <si>
    <t>BẢNG ĐẶC TẢ KĨ THUẬT ĐỀ KIỂM TRA CUỐI KỲ HK2 NH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</si>
</sst>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rgb="FF000000"/>
      <name val="Times New Roman"/>
      <family val="1"/>
    </font>
    <font>
      <b/>
      <sz val="12"/>
      <color theme="1"/>
      <name val="Times New Roman"/>
      <family val="1"/>
    </font>
    <font>
      <b/>
      <i/>
      <sz val="12"/>
      <color rgb="FF000000"/>
      <name val="Times New Roman"/>
      <family val="1"/>
    </font>
    <font>
      <sz val="12"/>
      <color theme="1"/>
      <name val="Times New Roman"/>
      <family val="1"/>
    </font>
    <font>
      <sz val="11"/>
      <color theme="1"/>
      <name val="Calibri"/>
      <family val="2"/>
      <scheme val="minor"/>
    </font>
    <font>
      <sz val="12"/>
      <color theme="1"/>
      <name val="Calibri Light"/>
      <family val="1"/>
      <scheme val="major"/>
    </font>
    <font>
      <b/>
      <u/>
      <sz val="12"/>
      <color theme="1"/>
      <name val="Calibri Light"/>
      <family val="1"/>
      <scheme val="major"/>
    </font>
    <font>
      <b/>
      <sz val="12"/>
      <color theme="1"/>
      <name val="Calibri Light"/>
      <family val="1"/>
      <scheme val="major"/>
    </font>
    <font>
      <b/>
      <i/>
      <sz val="12"/>
      <color theme="1"/>
      <name val="Times New Roman"/>
      <family val="1"/>
    </font>
    <font>
      <b/>
      <sz val="14"/>
      <color theme="1"/>
      <name val="Times New Roman"/>
      <family val="1"/>
    </font>
    <font>
      <sz val="11"/>
      <color theme="1"/>
      <name val="Times New Roman"/>
      <family val="1"/>
    </font>
    <font>
      <b/>
      <u/>
      <sz val="12"/>
      <color theme="1"/>
      <name val="Times New Roman"/>
      <family val="1"/>
    </font>
    <font>
      <sz val="11"/>
      <name val="Times New Roman"/>
      <family val="1"/>
    </font>
  </fonts>
  <fills count="8">
    <fill>
      <patternFill patternType="none"/>
    </fill>
    <fill>
      <patternFill patternType="gray125"/>
    </fill>
    <fill>
      <patternFill patternType="solid">
        <fgColor rgb="FFF1F1F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5" fillId="0" borderId="0" applyFont="0" applyFill="0" applyBorder="0" applyAlignment="0" applyProtection="0"/>
  </cellStyleXfs>
  <cellXfs count="50">
    <xf numFmtId="0" fontId="0" fillId="0" borderId="0" xfId="0"/>
    <xf numFmtId="0" fontId="0" fillId="0" borderId="0" xfId="0" applyAlignment="1">
      <alignment vertical="center" wrapText="1"/>
    </xf>
    <xf numFmtId="0" fontId="3" fillId="2"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6" fillId="0" borderId="0" xfId="0" applyFont="1"/>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 fillId="2" borderId="1" xfId="0" applyFont="1" applyFill="1" applyBorder="1" applyAlignment="1">
      <alignment horizontal="center" vertical="center" wrapText="1"/>
    </xf>
    <xf numFmtId="9" fontId="4" fillId="0" borderId="4" xfId="1" applyFont="1" applyBorder="1" applyAlignment="1">
      <alignment vertical="center" wrapText="1"/>
    </xf>
    <xf numFmtId="0" fontId="11" fillId="0" borderId="0" xfId="0" applyFont="1" applyAlignment="1">
      <alignment horizontal="left"/>
    </xf>
    <xf numFmtId="0" fontId="11" fillId="0" borderId="0" xfId="0" applyFont="1"/>
    <xf numFmtId="0" fontId="11" fillId="3" borderId="0" xfId="0" applyFont="1" applyFill="1"/>
    <xf numFmtId="0" fontId="11" fillId="0" borderId="1" xfId="0" quotePrefix="1" applyFont="1" applyBorder="1" applyAlignment="1">
      <alignment wrapText="1"/>
    </xf>
    <xf numFmtId="0" fontId="11" fillId="5" borderId="0" xfId="0" applyFont="1" applyFill="1"/>
    <xf numFmtId="0" fontId="13" fillId="0" borderId="1" xfId="0" applyFont="1" applyBorder="1" applyAlignment="1">
      <alignment wrapText="1"/>
    </xf>
    <xf numFmtId="0" fontId="11" fillId="7" borderId="0" xfId="0" applyFont="1" applyFill="1"/>
    <xf numFmtId="0" fontId="11" fillId="0" borderId="1" xfId="0" applyFont="1" applyBorder="1" applyAlignment="1">
      <alignment wrapText="1"/>
    </xf>
    <xf numFmtId="0" fontId="11" fillId="6" borderId="0" xfId="0" applyFont="1" applyFill="1"/>
    <xf numFmtId="0" fontId="11" fillId="4" borderId="0" xfId="0" applyFont="1" applyFill="1"/>
    <xf numFmtId="0" fontId="11" fillId="0" borderId="1" xfId="0" applyFont="1" applyBorder="1" applyAlignment="1">
      <alignment vertical="center"/>
    </xf>
    <xf numFmtId="0" fontId="4" fillId="0" borderId="2" xfId="0" applyFont="1" applyBorder="1" applyAlignment="1">
      <alignment horizontal="center" vertical="center" wrapText="1"/>
    </xf>
    <xf numFmtId="9" fontId="4" fillId="0" borderId="2" xfId="1" applyFont="1" applyBorder="1" applyAlignment="1">
      <alignment horizontal="center" vertical="center" wrapText="1"/>
    </xf>
    <xf numFmtId="0" fontId="11" fillId="0" borderId="2" xfId="0" applyFont="1" applyBorder="1" applyAlignment="1">
      <alignment horizontal="center" vertical="center" wrapText="1"/>
    </xf>
    <xf numFmtId="9" fontId="4" fillId="0" borderId="2" xfId="1" applyFont="1" applyBorder="1" applyAlignment="1">
      <alignment horizontal="center" vertical="center" wrapText="1"/>
    </xf>
    <xf numFmtId="9" fontId="4" fillId="0" borderId="4" xfId="1" applyFont="1" applyBorder="1" applyAlignment="1">
      <alignment horizontal="center" vertical="center" wrapText="1"/>
    </xf>
    <xf numFmtId="9" fontId="4" fillId="0" borderId="3" xfId="1"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horizontal="center"/>
    </xf>
    <xf numFmtId="0" fontId="7" fillId="0" borderId="0" xfId="0" applyFont="1" applyAlignment="1">
      <alignment horizontal="center"/>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0" borderId="0" xfId="0" applyFont="1" applyAlignment="1">
      <alignment horizontal="center"/>
    </xf>
    <xf numFmtId="0" fontId="2" fillId="0" borderId="1" xfId="0" applyFont="1" applyBorder="1" applyAlignment="1">
      <alignment horizontal="left" vertical="center" wrapText="1" indent="3"/>
    </xf>
    <xf numFmtId="0" fontId="2" fillId="0" borderId="1" xfId="0" applyFont="1" applyBorder="1" applyAlignment="1">
      <alignment horizontal="left" vertical="center" wrapText="1" indent="1"/>
    </xf>
    <xf numFmtId="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left" vertical="center" wrapText="1" indent="2"/>
    </xf>
    <xf numFmtId="0" fontId="9" fillId="0" borderId="1" xfId="0" applyFont="1" applyBorder="1" applyAlignment="1">
      <alignment horizontal="center" vertical="center" wrapText="1"/>
    </xf>
    <xf numFmtId="0" fontId="4" fillId="0" borderId="0" xfId="0" applyFont="1" applyAlignment="1">
      <alignment horizontal="center"/>
    </xf>
    <xf numFmtId="0" fontId="12" fillId="0" borderId="0" xfId="0" applyFont="1" applyAlignment="1">
      <alignment horizontal="center"/>
    </xf>
    <xf numFmtId="0" fontId="10" fillId="0" borderId="0" xfId="0" applyFont="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1"/>
  <sheetViews>
    <sheetView zoomScale="85" zoomScaleNormal="85" workbookViewId="0">
      <selection activeCell="A4" sqref="A4:O4"/>
    </sheetView>
  </sheetViews>
  <sheetFormatPr defaultRowHeight="15" x14ac:dyDescent="0.25"/>
  <cols>
    <col min="1" max="1" width="3.140625" bestFit="1" customWidth="1"/>
    <col min="2" max="2" width="17.5703125" customWidth="1"/>
    <col min="3" max="3" width="25.140625" customWidth="1"/>
    <col min="4" max="4" width="6.85546875" bestFit="1" customWidth="1"/>
    <col min="5" max="5" width="6.42578125" bestFit="1" customWidth="1"/>
    <col min="6" max="6" width="6.85546875" bestFit="1" customWidth="1"/>
    <col min="7" max="7" width="6.42578125" bestFit="1" customWidth="1"/>
    <col min="8" max="8" width="6.85546875" bestFit="1" customWidth="1"/>
    <col min="9" max="9" width="6.42578125" bestFit="1" customWidth="1"/>
    <col min="10" max="10" width="6.85546875" bestFit="1" customWidth="1"/>
    <col min="11" max="11" width="6.42578125" bestFit="1" customWidth="1"/>
    <col min="12" max="13" width="5.140625" customWidth="1"/>
    <col min="14" max="14" width="9" customWidth="1"/>
    <col min="15" max="15" width="7.5703125" customWidth="1"/>
  </cols>
  <sheetData>
    <row r="1" spans="1:16" s="8" customFormat="1" ht="15.75" x14ac:dyDescent="0.25">
      <c r="A1" s="33" t="s">
        <v>17</v>
      </c>
      <c r="B1" s="33"/>
    </row>
    <row r="2" spans="1:16" s="8" customFormat="1" ht="15.75" x14ac:dyDescent="0.25">
      <c r="A2" s="34" t="s">
        <v>18</v>
      </c>
      <c r="B2" s="34"/>
    </row>
    <row r="3" spans="1:16" s="8" customFormat="1" ht="15.75" x14ac:dyDescent="0.25">
      <c r="A3" s="37" t="s">
        <v>50</v>
      </c>
      <c r="B3" s="37"/>
      <c r="C3" s="37"/>
      <c r="D3" s="37"/>
      <c r="E3" s="37"/>
      <c r="F3" s="37"/>
      <c r="G3" s="37"/>
      <c r="H3" s="37"/>
      <c r="I3" s="37"/>
      <c r="J3" s="37"/>
      <c r="K3" s="37"/>
      <c r="L3" s="37"/>
      <c r="M3" s="37"/>
      <c r="N3" s="37"/>
      <c r="O3" s="37"/>
    </row>
    <row r="4" spans="1:16" s="8" customFormat="1" ht="15.75" x14ac:dyDescent="0.25">
      <c r="A4" s="37" t="s">
        <v>38</v>
      </c>
      <c r="B4" s="37"/>
      <c r="C4" s="37"/>
      <c r="D4" s="37"/>
      <c r="E4" s="37"/>
      <c r="F4" s="37"/>
      <c r="G4" s="37"/>
      <c r="H4" s="37"/>
      <c r="I4" s="37"/>
      <c r="J4" s="37"/>
      <c r="K4" s="37"/>
      <c r="L4" s="37"/>
      <c r="M4" s="37"/>
      <c r="N4" s="37"/>
      <c r="O4" s="37"/>
    </row>
    <row r="5" spans="1:16" s="8" customFormat="1" ht="15.75" x14ac:dyDescent="0.25"/>
    <row r="6" spans="1:16" ht="15.75" x14ac:dyDescent="0.25">
      <c r="A6" s="35" t="s">
        <v>0</v>
      </c>
      <c r="B6" s="35" t="s">
        <v>1</v>
      </c>
      <c r="C6" s="35" t="s">
        <v>2</v>
      </c>
      <c r="D6" s="35" t="s">
        <v>3</v>
      </c>
      <c r="E6" s="35"/>
      <c r="F6" s="35"/>
      <c r="G6" s="35"/>
      <c r="H6" s="35"/>
      <c r="I6" s="35"/>
      <c r="J6" s="35"/>
      <c r="K6" s="35"/>
      <c r="L6" s="35" t="s">
        <v>4</v>
      </c>
      <c r="M6" s="35"/>
      <c r="N6" s="35"/>
      <c r="O6" s="35" t="s">
        <v>16</v>
      </c>
      <c r="P6" s="1"/>
    </row>
    <row r="7" spans="1:16" ht="15.75" x14ac:dyDescent="0.25">
      <c r="A7" s="35"/>
      <c r="B7" s="35"/>
      <c r="C7" s="35"/>
      <c r="D7" s="35" t="s">
        <v>5</v>
      </c>
      <c r="E7" s="35"/>
      <c r="F7" s="35" t="s">
        <v>6</v>
      </c>
      <c r="G7" s="35"/>
      <c r="H7" s="35" t="s">
        <v>7</v>
      </c>
      <c r="I7" s="35"/>
      <c r="J7" s="35" t="s">
        <v>8</v>
      </c>
      <c r="K7" s="35"/>
      <c r="L7" s="36" t="s">
        <v>9</v>
      </c>
      <c r="M7" s="36"/>
      <c r="N7" s="36" t="s">
        <v>10</v>
      </c>
      <c r="O7" s="35"/>
      <c r="P7" s="1"/>
    </row>
    <row r="8" spans="1:16" ht="63" x14ac:dyDescent="0.25">
      <c r="A8" s="35"/>
      <c r="B8" s="35"/>
      <c r="C8" s="35"/>
      <c r="D8" s="2" t="s">
        <v>11</v>
      </c>
      <c r="E8" s="2" t="s">
        <v>10</v>
      </c>
      <c r="F8" s="2" t="s">
        <v>11</v>
      </c>
      <c r="G8" s="2" t="s">
        <v>10</v>
      </c>
      <c r="H8" s="2" t="s">
        <v>11</v>
      </c>
      <c r="I8" s="2" t="s">
        <v>10</v>
      </c>
      <c r="J8" s="2" t="s">
        <v>11</v>
      </c>
      <c r="K8" s="2" t="s">
        <v>10</v>
      </c>
      <c r="L8" s="2" t="s">
        <v>12</v>
      </c>
      <c r="M8" s="2" t="s">
        <v>13</v>
      </c>
      <c r="N8" s="36"/>
      <c r="O8" s="35"/>
      <c r="P8" s="1"/>
    </row>
    <row r="9" spans="1:16" ht="76.5" customHeight="1" x14ac:dyDescent="0.25">
      <c r="A9" s="30">
        <v>1</v>
      </c>
      <c r="B9" s="30" t="s">
        <v>42</v>
      </c>
      <c r="C9" s="3" t="s">
        <v>44</v>
      </c>
      <c r="D9" s="4">
        <v>2</v>
      </c>
      <c r="E9" s="4">
        <f>1.125*D9</f>
        <v>2.25</v>
      </c>
      <c r="F9" s="4">
        <v>1</v>
      </c>
      <c r="G9" s="4">
        <f>F9*1.125</f>
        <v>1.125</v>
      </c>
      <c r="H9" s="4">
        <v>2</v>
      </c>
      <c r="I9" s="4">
        <f>H9*1.125</f>
        <v>2.25</v>
      </c>
      <c r="J9" s="4"/>
      <c r="K9" s="4"/>
      <c r="L9" s="30">
        <v>11</v>
      </c>
      <c r="M9" s="30">
        <v>0</v>
      </c>
      <c r="N9" s="30">
        <f>SUM(E9:E10,G9:G10,I9:I10)</f>
        <v>11.25</v>
      </c>
      <c r="O9" s="27">
        <f>L9*10/$L$19/10</f>
        <v>0.27500000000000002</v>
      </c>
      <c r="P9" s="1"/>
    </row>
    <row r="10" spans="1:16" ht="63" x14ac:dyDescent="0.25">
      <c r="A10" s="32"/>
      <c r="B10" s="32"/>
      <c r="C10" s="3" t="s">
        <v>45</v>
      </c>
      <c r="D10" s="4">
        <v>2</v>
      </c>
      <c r="E10" s="4">
        <f t="shared" ref="E10:E18" si="0">1.125*D10</f>
        <v>2.25</v>
      </c>
      <c r="F10" s="4">
        <v>2</v>
      </c>
      <c r="G10" s="4">
        <f t="shared" ref="G10:G18" si="1">F10*1.125</f>
        <v>2.25</v>
      </c>
      <c r="H10" s="4">
        <v>1</v>
      </c>
      <c r="I10" s="4">
        <f t="shared" ref="I10:I17" si="2">H10*1.125</f>
        <v>1.125</v>
      </c>
      <c r="J10" s="4"/>
      <c r="K10" s="4"/>
      <c r="L10" s="31"/>
      <c r="M10" s="31"/>
      <c r="N10" s="31"/>
      <c r="O10" s="28"/>
      <c r="P10" s="1"/>
    </row>
    <row r="11" spans="1:16" ht="30.95" customHeight="1" x14ac:dyDescent="0.25">
      <c r="A11" s="24">
        <v>2</v>
      </c>
      <c r="B11" s="24" t="s">
        <v>41</v>
      </c>
      <c r="C11" s="3" t="s">
        <v>43</v>
      </c>
      <c r="D11" s="4">
        <v>2</v>
      </c>
      <c r="E11" s="4">
        <f t="shared" si="0"/>
        <v>2.25</v>
      </c>
      <c r="F11" s="4">
        <v>2</v>
      </c>
      <c r="G11" s="4">
        <f t="shared" si="1"/>
        <v>2.25</v>
      </c>
      <c r="H11" s="4"/>
      <c r="I11" s="4"/>
      <c r="J11" s="4"/>
      <c r="K11" s="4"/>
      <c r="L11" s="24">
        <v>4</v>
      </c>
      <c r="M11" s="24">
        <v>0</v>
      </c>
      <c r="N11" s="24">
        <f>SUM(E11:E11,I11:I11)</f>
        <v>2.25</v>
      </c>
      <c r="O11" s="25">
        <f>L11*10/$L$19/10</f>
        <v>0.1</v>
      </c>
      <c r="P11" s="1"/>
    </row>
    <row r="12" spans="1:16" ht="30.95" customHeight="1" x14ac:dyDescent="0.25">
      <c r="A12" s="30">
        <v>3</v>
      </c>
      <c r="B12" s="30" t="s">
        <v>23</v>
      </c>
      <c r="C12" s="3" t="s">
        <v>24</v>
      </c>
      <c r="D12" s="4"/>
      <c r="E12" s="4"/>
      <c r="F12" s="4">
        <v>1</v>
      </c>
      <c r="G12" s="4">
        <f t="shared" si="1"/>
        <v>1.125</v>
      </c>
      <c r="H12" s="4">
        <v>1</v>
      </c>
      <c r="I12" s="4">
        <f t="shared" si="2"/>
        <v>1.125</v>
      </c>
      <c r="J12" s="4"/>
      <c r="K12" s="4"/>
      <c r="L12" s="30">
        <v>13</v>
      </c>
      <c r="M12" s="30">
        <v>0</v>
      </c>
      <c r="N12" s="30">
        <f>SUM(E12:E15,G12:G15,I12:I15,K12:K15)</f>
        <v>15.75</v>
      </c>
      <c r="O12" s="27">
        <f>L12*10/$L$19/10</f>
        <v>0.32500000000000001</v>
      </c>
      <c r="P12" s="1"/>
    </row>
    <row r="13" spans="1:16" ht="15.75" x14ac:dyDescent="0.25">
      <c r="A13" s="32"/>
      <c r="B13" s="32"/>
      <c r="C13" s="3" t="s">
        <v>25</v>
      </c>
      <c r="D13" s="4"/>
      <c r="E13" s="4"/>
      <c r="F13" s="4"/>
      <c r="G13" s="4"/>
      <c r="H13" s="4">
        <v>1</v>
      </c>
      <c r="I13" s="4">
        <f t="shared" si="2"/>
        <v>1.125</v>
      </c>
      <c r="J13" s="4">
        <v>1</v>
      </c>
      <c r="K13" s="4">
        <f t="shared" ref="K13:K18" si="3">J13*1.125</f>
        <v>1.125</v>
      </c>
      <c r="L13" s="32"/>
      <c r="M13" s="32"/>
      <c r="N13" s="32"/>
      <c r="O13" s="29"/>
      <c r="P13" s="1"/>
    </row>
    <row r="14" spans="1:16" ht="31.5" x14ac:dyDescent="0.25">
      <c r="A14" s="32"/>
      <c r="B14" s="32"/>
      <c r="C14" s="3" t="s">
        <v>26</v>
      </c>
      <c r="D14" s="4">
        <v>2</v>
      </c>
      <c r="E14" s="4">
        <f t="shared" si="0"/>
        <v>2.25</v>
      </c>
      <c r="F14" s="4">
        <v>2</v>
      </c>
      <c r="G14" s="4">
        <f t="shared" si="1"/>
        <v>2.25</v>
      </c>
      <c r="H14" s="4"/>
      <c r="I14" s="4"/>
      <c r="J14" s="4"/>
      <c r="K14" s="4"/>
      <c r="L14" s="32"/>
      <c r="M14" s="32"/>
      <c r="N14" s="32"/>
      <c r="O14" s="29"/>
      <c r="P14" s="1"/>
    </row>
    <row r="15" spans="1:16" ht="47.25" x14ac:dyDescent="0.25">
      <c r="A15" s="31"/>
      <c r="B15" s="31"/>
      <c r="C15" s="3" t="s">
        <v>30</v>
      </c>
      <c r="D15" s="4">
        <v>4</v>
      </c>
      <c r="E15" s="4">
        <f t="shared" si="0"/>
        <v>4.5</v>
      </c>
      <c r="F15" s="4">
        <v>1</v>
      </c>
      <c r="G15" s="4">
        <f t="shared" si="1"/>
        <v>1.125</v>
      </c>
      <c r="H15" s="4">
        <v>1</v>
      </c>
      <c r="I15" s="4">
        <f t="shared" si="2"/>
        <v>1.125</v>
      </c>
      <c r="J15" s="4"/>
      <c r="K15" s="4"/>
      <c r="L15" s="31"/>
      <c r="M15" s="31"/>
      <c r="N15" s="31"/>
      <c r="O15" s="28"/>
      <c r="P15" s="1"/>
    </row>
    <row r="16" spans="1:16" ht="31.5" x14ac:dyDescent="0.25">
      <c r="A16" s="9">
        <v>4</v>
      </c>
      <c r="B16" s="9" t="s">
        <v>27</v>
      </c>
      <c r="C16" s="3" t="s">
        <v>31</v>
      </c>
      <c r="D16" s="4">
        <v>1</v>
      </c>
      <c r="E16" s="4">
        <f t="shared" si="0"/>
        <v>1.125</v>
      </c>
      <c r="F16" s="4">
        <v>1</v>
      </c>
      <c r="G16" s="4">
        <f t="shared" si="1"/>
        <v>1.125</v>
      </c>
      <c r="H16" s="4">
        <v>1</v>
      </c>
      <c r="I16" s="4">
        <f t="shared" si="2"/>
        <v>1.125</v>
      </c>
      <c r="J16" s="4">
        <v>1</v>
      </c>
      <c r="K16" s="4">
        <f t="shared" si="3"/>
        <v>1.125</v>
      </c>
      <c r="L16" s="30">
        <v>7</v>
      </c>
      <c r="M16" s="30">
        <v>0</v>
      </c>
      <c r="N16" s="30">
        <f>SUM(E16:E17,G16:G17,I16:I17,K16:K17)</f>
        <v>7.875</v>
      </c>
      <c r="O16" s="27">
        <f>L16*10/$L$19/10</f>
        <v>0.17499999999999999</v>
      </c>
      <c r="P16" s="1"/>
    </row>
    <row r="17" spans="1:16" ht="15.75" x14ac:dyDescent="0.25">
      <c r="A17" s="9"/>
      <c r="B17" s="9"/>
      <c r="C17" s="3" t="s">
        <v>32</v>
      </c>
      <c r="D17" s="4">
        <v>2</v>
      </c>
      <c r="E17" s="4">
        <f t="shared" si="0"/>
        <v>2.25</v>
      </c>
      <c r="F17" s="4"/>
      <c r="G17" s="4"/>
      <c r="H17" s="4">
        <v>1</v>
      </c>
      <c r="I17" s="4">
        <f t="shared" si="2"/>
        <v>1.125</v>
      </c>
      <c r="J17" s="4"/>
      <c r="K17" s="4">
        <f t="shared" si="3"/>
        <v>0</v>
      </c>
      <c r="L17" s="31"/>
      <c r="M17" s="31"/>
      <c r="N17" s="31"/>
      <c r="O17" s="28"/>
      <c r="P17" s="1"/>
    </row>
    <row r="18" spans="1:16" ht="31.5" x14ac:dyDescent="0.25">
      <c r="A18" s="9">
        <v>5</v>
      </c>
      <c r="B18" s="9" t="s">
        <v>28</v>
      </c>
      <c r="C18" s="3" t="s">
        <v>29</v>
      </c>
      <c r="D18" s="4">
        <v>2</v>
      </c>
      <c r="E18" s="4">
        <f t="shared" si="0"/>
        <v>2.25</v>
      </c>
      <c r="F18" s="4">
        <v>1</v>
      </c>
      <c r="G18" s="4">
        <f t="shared" si="1"/>
        <v>1.125</v>
      </c>
      <c r="H18" s="4"/>
      <c r="I18" s="4"/>
      <c r="J18" s="4">
        <v>2</v>
      </c>
      <c r="K18" s="4">
        <f t="shared" si="3"/>
        <v>2.25</v>
      </c>
      <c r="L18" s="10">
        <v>5</v>
      </c>
      <c r="M18" s="10">
        <v>0</v>
      </c>
      <c r="N18" s="10">
        <f>SUM(E18,G18,K18)</f>
        <v>5.625</v>
      </c>
      <c r="O18" s="12">
        <f>L18*10/$L$19/10</f>
        <v>0.125</v>
      </c>
      <c r="P18" s="1"/>
    </row>
    <row r="19" spans="1:16" ht="16.350000000000001" customHeight="1" x14ac:dyDescent="0.25">
      <c r="A19" s="38" t="s">
        <v>4</v>
      </c>
      <c r="B19" s="38"/>
      <c r="C19" s="3"/>
      <c r="D19" s="5">
        <f t="shared" ref="D19:K19" si="4">SUM(D9:D18)</f>
        <v>17</v>
      </c>
      <c r="E19" s="5">
        <f t="shared" si="4"/>
        <v>19.125</v>
      </c>
      <c r="F19" s="5">
        <f t="shared" si="4"/>
        <v>11</v>
      </c>
      <c r="G19" s="5">
        <f t="shared" si="4"/>
        <v>12.375</v>
      </c>
      <c r="H19" s="5">
        <f t="shared" si="4"/>
        <v>8</v>
      </c>
      <c r="I19" s="5">
        <f t="shared" si="4"/>
        <v>9</v>
      </c>
      <c r="J19" s="5">
        <f t="shared" si="4"/>
        <v>4</v>
      </c>
      <c r="K19" s="5">
        <f t="shared" si="4"/>
        <v>4.5</v>
      </c>
      <c r="L19" s="5">
        <f>SUM(D19,F19,H19,J19)</f>
        <v>40</v>
      </c>
      <c r="M19" s="5">
        <v>0</v>
      </c>
      <c r="N19" s="5">
        <f>E19+G19+I19+K19</f>
        <v>45</v>
      </c>
      <c r="O19" s="6">
        <f>SUM(O9:O18)</f>
        <v>1</v>
      </c>
    </row>
    <row r="20" spans="1:16" ht="15.75" x14ac:dyDescent="0.25">
      <c r="A20" s="42" t="s">
        <v>14</v>
      </c>
      <c r="B20" s="42"/>
      <c r="C20" s="3"/>
      <c r="D20" s="40">
        <f>(D19)/$L$19</f>
        <v>0.42499999999999999</v>
      </c>
      <c r="E20" s="40"/>
      <c r="F20" s="40">
        <f>F19/$L$19</f>
        <v>0.27500000000000002</v>
      </c>
      <c r="G20" s="40"/>
      <c r="H20" s="40">
        <f>H19/$L$19</f>
        <v>0.2</v>
      </c>
      <c r="I20" s="40"/>
      <c r="J20" s="40">
        <f>J19/$L$19</f>
        <v>0.1</v>
      </c>
      <c r="K20" s="40"/>
      <c r="L20" s="7"/>
      <c r="M20" s="4"/>
      <c r="N20" s="4"/>
      <c r="O20" s="7">
        <f>SUM(D20,F20,H20,J20)</f>
        <v>0.99999999999999989</v>
      </c>
    </row>
    <row r="21" spans="1:16" ht="15.75" x14ac:dyDescent="0.25">
      <c r="A21" s="39" t="s">
        <v>15</v>
      </c>
      <c r="B21" s="39"/>
      <c r="C21" s="3"/>
      <c r="D21" s="40">
        <f>SUM(D20:G20)</f>
        <v>0.7</v>
      </c>
      <c r="E21" s="40"/>
      <c r="F21" s="40"/>
      <c r="G21" s="40"/>
      <c r="H21" s="40">
        <f>SUM(H20:K20)</f>
        <v>0.30000000000000004</v>
      </c>
      <c r="I21" s="40"/>
      <c r="J21" s="40"/>
      <c r="K21" s="40"/>
      <c r="L21" s="41"/>
      <c r="M21" s="41"/>
      <c r="N21" s="4"/>
      <c r="O21" s="6">
        <f>SUM(D21:K21)</f>
        <v>1</v>
      </c>
    </row>
  </sheetData>
  <mergeCells count="42">
    <mergeCell ref="A21:B21"/>
    <mergeCell ref="D21:G21"/>
    <mergeCell ref="H21:K21"/>
    <mergeCell ref="L21:M21"/>
    <mergeCell ref="A20:B20"/>
    <mergeCell ref="D20:E20"/>
    <mergeCell ref="F20:G20"/>
    <mergeCell ref="H20:I20"/>
    <mergeCell ref="J20:K20"/>
    <mergeCell ref="A19:B19"/>
    <mergeCell ref="B12:B15"/>
    <mergeCell ref="A12:A15"/>
    <mergeCell ref="M9:M10"/>
    <mergeCell ref="M12:M15"/>
    <mergeCell ref="M16:M17"/>
    <mergeCell ref="L9:L10"/>
    <mergeCell ref="L16:L17"/>
    <mergeCell ref="A9:A10"/>
    <mergeCell ref="L12:L15"/>
    <mergeCell ref="B9:B10"/>
    <mergeCell ref="O6:O8"/>
    <mergeCell ref="A3:O3"/>
    <mergeCell ref="A4:O4"/>
    <mergeCell ref="A6:A8"/>
    <mergeCell ref="B6:B8"/>
    <mergeCell ref="C6:C8"/>
    <mergeCell ref="D6:K6"/>
    <mergeCell ref="L7:M7"/>
    <mergeCell ref="D7:E7"/>
    <mergeCell ref="F7:G7"/>
    <mergeCell ref="H7:I7"/>
    <mergeCell ref="J7:K7"/>
    <mergeCell ref="A1:B1"/>
    <mergeCell ref="A2:B2"/>
    <mergeCell ref="L6:N6"/>
    <mergeCell ref="N7:N8"/>
    <mergeCell ref="N16:N17"/>
    <mergeCell ref="O16:O17"/>
    <mergeCell ref="O12:O15"/>
    <mergeCell ref="N9:N10"/>
    <mergeCell ref="O9:O10"/>
    <mergeCell ref="N12:N15"/>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tabSelected="1" topLeftCell="A28" zoomScale="81" zoomScaleNormal="81" workbookViewId="0">
      <selection activeCell="L8" sqref="L8"/>
    </sheetView>
  </sheetViews>
  <sheetFormatPr defaultColWidth="8.7109375" defaultRowHeight="15" x14ac:dyDescent="0.25"/>
  <cols>
    <col min="1" max="1" width="3.5703125" style="14" bestFit="1" customWidth="1"/>
    <col min="2" max="2" width="26.42578125" style="14" bestFit="1" customWidth="1"/>
    <col min="3" max="3" width="24" style="14" bestFit="1" customWidth="1"/>
    <col min="4" max="4" width="47.42578125" style="14" bestFit="1" customWidth="1"/>
    <col min="5" max="5" width="5.85546875" style="14" bestFit="1" customWidth="1"/>
    <col min="6" max="6" width="6.85546875" style="14" bestFit="1" customWidth="1"/>
    <col min="7" max="8" width="5.42578125" style="14" bestFit="1" customWidth="1"/>
    <col min="9" max="16384" width="8.7109375" style="14"/>
  </cols>
  <sheetData>
    <row r="1" spans="1:12" ht="15.75" x14ac:dyDescent="0.25">
      <c r="A1" s="44" t="s">
        <v>17</v>
      </c>
      <c r="B1" s="44"/>
      <c r="C1" s="13"/>
    </row>
    <row r="2" spans="1:12" ht="15.75" x14ac:dyDescent="0.25">
      <c r="A2" s="45" t="s">
        <v>18</v>
      </c>
      <c r="B2" s="45"/>
      <c r="C2" s="13"/>
    </row>
    <row r="3" spans="1:12" ht="18.75" x14ac:dyDescent="0.25">
      <c r="A3" s="46" t="s">
        <v>51</v>
      </c>
      <c r="B3" s="46"/>
      <c r="C3" s="46"/>
      <c r="D3" s="46"/>
      <c r="E3" s="46"/>
      <c r="F3" s="46"/>
      <c r="G3" s="46"/>
      <c r="H3" s="46"/>
    </row>
    <row r="4" spans="1:12" ht="18.75" x14ac:dyDescent="0.25">
      <c r="A4" s="46" t="s">
        <v>37</v>
      </c>
      <c r="B4" s="46"/>
      <c r="C4" s="46"/>
      <c r="D4" s="46"/>
      <c r="E4" s="46"/>
      <c r="F4" s="46"/>
      <c r="G4" s="46"/>
      <c r="H4" s="46"/>
    </row>
    <row r="5" spans="1:12" x14ac:dyDescent="0.25">
      <c r="C5" s="13"/>
    </row>
    <row r="6" spans="1:12" ht="15.75" x14ac:dyDescent="0.25">
      <c r="A6" s="35" t="s">
        <v>0</v>
      </c>
      <c r="B6" s="35" t="s">
        <v>19</v>
      </c>
      <c r="C6" s="35" t="s">
        <v>20</v>
      </c>
      <c r="D6" s="35" t="s">
        <v>21</v>
      </c>
      <c r="E6" s="35" t="s">
        <v>22</v>
      </c>
      <c r="F6" s="35"/>
      <c r="G6" s="35"/>
      <c r="H6" s="35"/>
    </row>
    <row r="7" spans="1:12" ht="63" x14ac:dyDescent="0.25">
      <c r="A7" s="35"/>
      <c r="B7" s="35"/>
      <c r="C7" s="35"/>
      <c r="D7" s="35"/>
      <c r="E7" s="11" t="s">
        <v>5</v>
      </c>
      <c r="F7" s="11" t="s">
        <v>6</v>
      </c>
      <c r="G7" s="11" t="s">
        <v>7</v>
      </c>
      <c r="H7" s="11" t="s">
        <v>8</v>
      </c>
    </row>
    <row r="8" spans="1:12" ht="135" x14ac:dyDescent="0.25">
      <c r="A8" s="15">
        <v>1</v>
      </c>
      <c r="B8" s="30" t="s">
        <v>42</v>
      </c>
      <c r="C8" s="3" t="s">
        <v>44</v>
      </c>
      <c r="D8" s="16" t="s">
        <v>46</v>
      </c>
      <c r="E8" s="23">
        <v>2</v>
      </c>
      <c r="F8" s="23">
        <v>1</v>
      </c>
      <c r="G8" s="23">
        <v>2</v>
      </c>
      <c r="H8" s="23"/>
    </row>
    <row r="9" spans="1:12" ht="165" x14ac:dyDescent="0.25">
      <c r="A9" s="15"/>
      <c r="B9" s="32"/>
      <c r="C9" s="3" t="s">
        <v>45</v>
      </c>
      <c r="D9" s="16" t="s">
        <v>47</v>
      </c>
      <c r="E9" s="23">
        <v>2</v>
      </c>
      <c r="F9" s="23">
        <v>2</v>
      </c>
      <c r="G9" s="23">
        <v>1</v>
      </c>
      <c r="H9" s="23"/>
    </row>
    <row r="10" spans="1:12" ht="90" x14ac:dyDescent="0.25">
      <c r="A10" s="17">
        <v>2</v>
      </c>
      <c r="B10" s="26" t="s">
        <v>41</v>
      </c>
      <c r="C10" s="3" t="s">
        <v>43</v>
      </c>
      <c r="D10" s="18" t="s">
        <v>48</v>
      </c>
      <c r="E10" s="23">
        <v>2</v>
      </c>
      <c r="F10" s="23">
        <v>2</v>
      </c>
      <c r="G10" s="23"/>
      <c r="H10" s="23"/>
    </row>
    <row r="11" spans="1:12" ht="90" x14ac:dyDescent="0.25">
      <c r="A11" s="19">
        <v>3</v>
      </c>
      <c r="B11" s="47" t="s">
        <v>23</v>
      </c>
      <c r="C11" s="3" t="s">
        <v>24</v>
      </c>
      <c r="D11" s="20" t="s">
        <v>39</v>
      </c>
      <c r="E11" s="23"/>
      <c r="F11" s="23">
        <v>1</v>
      </c>
      <c r="G11" s="23">
        <v>1</v>
      </c>
      <c r="H11" s="23"/>
    </row>
    <row r="12" spans="1:12" ht="90" x14ac:dyDescent="0.25">
      <c r="A12" s="19"/>
      <c r="B12" s="48"/>
      <c r="C12" s="3" t="s">
        <v>25</v>
      </c>
      <c r="D12" s="20" t="s">
        <v>33</v>
      </c>
      <c r="E12" s="23"/>
      <c r="F12" s="23">
        <v>1</v>
      </c>
      <c r="G12" s="23">
        <v>1</v>
      </c>
      <c r="H12" s="23"/>
      <c r="L12" s="14">
        <v>2</v>
      </c>
    </row>
    <row r="13" spans="1:12" ht="120" x14ac:dyDescent="0.25">
      <c r="A13" s="19"/>
      <c r="B13" s="48"/>
      <c r="C13" s="3" t="s">
        <v>26</v>
      </c>
      <c r="D13" s="20" t="s">
        <v>40</v>
      </c>
      <c r="E13" s="23">
        <v>2</v>
      </c>
      <c r="F13" s="23">
        <v>2</v>
      </c>
      <c r="G13" s="23"/>
      <c r="H13" s="23"/>
    </row>
    <row r="14" spans="1:12" ht="150" x14ac:dyDescent="0.25">
      <c r="A14" s="19"/>
      <c r="B14" s="49"/>
      <c r="C14" s="3" t="s">
        <v>30</v>
      </c>
      <c r="D14" s="20" t="s">
        <v>49</v>
      </c>
      <c r="E14" s="23">
        <v>4</v>
      </c>
      <c r="F14" s="23">
        <v>1</v>
      </c>
      <c r="G14" s="23">
        <v>1</v>
      </c>
      <c r="H14" s="23"/>
    </row>
    <row r="15" spans="1:12" ht="150" x14ac:dyDescent="0.25">
      <c r="A15" s="21">
        <v>3</v>
      </c>
      <c r="B15" s="30" t="s">
        <v>27</v>
      </c>
      <c r="C15" s="3" t="s">
        <v>31</v>
      </c>
      <c r="D15" s="20" t="s">
        <v>34</v>
      </c>
      <c r="E15" s="23">
        <v>1</v>
      </c>
      <c r="F15" s="23">
        <v>1</v>
      </c>
      <c r="G15" s="23">
        <v>1</v>
      </c>
      <c r="H15" s="23">
        <v>1</v>
      </c>
    </row>
    <row r="16" spans="1:12" ht="150" x14ac:dyDescent="0.25">
      <c r="A16" s="21"/>
      <c r="B16" s="31"/>
      <c r="C16" s="3" t="s">
        <v>32</v>
      </c>
      <c r="D16" s="20" t="s">
        <v>35</v>
      </c>
      <c r="E16" s="23">
        <v>2</v>
      </c>
      <c r="F16" s="23"/>
      <c r="G16" s="23">
        <v>1</v>
      </c>
      <c r="H16" s="23"/>
    </row>
    <row r="17" spans="1:8" ht="150" x14ac:dyDescent="0.25">
      <c r="A17" s="22">
        <v>4</v>
      </c>
      <c r="B17" s="4" t="s">
        <v>28</v>
      </c>
      <c r="C17" s="3" t="s">
        <v>29</v>
      </c>
      <c r="D17" s="20" t="s">
        <v>36</v>
      </c>
      <c r="E17" s="23">
        <v>2</v>
      </c>
      <c r="F17" s="23">
        <v>1</v>
      </c>
      <c r="G17" s="23"/>
      <c r="H17" s="23">
        <v>2</v>
      </c>
    </row>
    <row r="18" spans="1:8" ht="15.75" x14ac:dyDescent="0.25">
      <c r="B18" s="43" t="s">
        <v>4</v>
      </c>
      <c r="C18" s="43"/>
      <c r="D18" s="43"/>
      <c r="E18" s="23">
        <f>SUM(E8:E17)</f>
        <v>17</v>
      </c>
      <c r="F18" s="23">
        <f>SUM(F8:F17)</f>
        <v>12</v>
      </c>
      <c r="G18" s="23">
        <f>SUM(G8:G17)</f>
        <v>8</v>
      </c>
      <c r="H18" s="23">
        <f>SUM(H8:H17)</f>
        <v>3</v>
      </c>
    </row>
  </sheetData>
  <mergeCells count="13">
    <mergeCell ref="B18:D18"/>
    <mergeCell ref="A1:B1"/>
    <mergeCell ref="A2:B2"/>
    <mergeCell ref="A3:H3"/>
    <mergeCell ref="A4:H4"/>
    <mergeCell ref="A6:A7"/>
    <mergeCell ref="B6:B7"/>
    <mergeCell ref="C6:C7"/>
    <mergeCell ref="D6:D7"/>
    <mergeCell ref="E6:H6"/>
    <mergeCell ref="B11:B14"/>
    <mergeCell ref="B15:B16"/>
    <mergeCell ref="B8:B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 TRẬN</vt:lpstr>
      <vt:lpstr>Đặc  tả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NgonSSD</cp:lastModifiedBy>
  <dcterms:created xsi:type="dcterms:W3CDTF">2021-10-28T09:29:25Z</dcterms:created>
  <dcterms:modified xsi:type="dcterms:W3CDTF">2023-04-08T23:01:28Z</dcterms:modified>
</cp:coreProperties>
</file>